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eynar\Desktop\WEBDOCS\"/>
    </mc:Choice>
  </mc:AlternateContent>
  <bookViews>
    <workbookView xWindow="0" yWindow="0" windowWidth="28800" windowHeight="13428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L70" i="1" l="1"/>
  <c r="L69" i="1"/>
  <c r="L67" i="1"/>
  <c r="L66" i="1"/>
  <c r="G73" i="1"/>
  <c r="F73" i="1"/>
  <c r="E73" i="1"/>
  <c r="D73" i="1"/>
  <c r="L56" i="1"/>
  <c r="L55" i="1"/>
  <c r="L54" i="1"/>
  <c r="L53" i="1"/>
  <c r="L52" i="1"/>
  <c r="L51" i="1"/>
  <c r="L50" i="1"/>
  <c r="L49" i="1"/>
  <c r="G57" i="1"/>
  <c r="F57" i="1"/>
  <c r="E57" i="1"/>
  <c r="D57" i="1"/>
  <c r="C48" i="1"/>
  <c r="L48" i="1" s="1"/>
  <c r="L57" i="1" l="1"/>
  <c r="C57" i="1"/>
  <c r="L73" i="1"/>
  <c r="C73" i="1"/>
  <c r="L41" i="1" l="1"/>
  <c r="L40" i="1"/>
  <c r="L39" i="1"/>
  <c r="L37" i="1"/>
  <c r="L36" i="1"/>
  <c r="L35" i="1"/>
  <c r="L34" i="1"/>
  <c r="L33" i="1"/>
  <c r="G41" i="1"/>
  <c r="F41" i="1"/>
  <c r="D41" i="1"/>
  <c r="C41" i="1"/>
  <c r="E37" i="1"/>
  <c r="E41" i="1" s="1"/>
  <c r="L42" i="1" l="1"/>
  <c r="F22" i="1"/>
  <c r="C22" i="1"/>
  <c r="F19" i="1"/>
  <c r="E19" i="1"/>
  <c r="D19" i="1"/>
  <c r="C19" i="1"/>
  <c r="B19" i="1"/>
  <c r="F17" i="1"/>
  <c r="E17" i="1"/>
  <c r="D17" i="1"/>
  <c r="C17" i="1"/>
  <c r="B17" i="1"/>
  <c r="F16" i="1"/>
  <c r="F23" i="1" s="1"/>
  <c r="E16" i="1"/>
  <c r="D16" i="1"/>
  <c r="C16" i="1"/>
  <c r="B16" i="1"/>
  <c r="B23" i="1" s="1"/>
  <c r="E10" i="1"/>
  <c r="D10" i="1"/>
  <c r="C10" i="1"/>
  <c r="B10" i="1"/>
  <c r="E9" i="1"/>
  <c r="H8" i="1"/>
  <c r="D8" i="1"/>
  <c r="N7" i="1"/>
  <c r="M7" i="1"/>
  <c r="L7" i="1"/>
  <c r="K7" i="1"/>
  <c r="J7" i="1"/>
  <c r="I7" i="1"/>
  <c r="H7" i="1"/>
  <c r="G7" i="1"/>
  <c r="F7" i="1"/>
  <c r="E7" i="1"/>
  <c r="D7" i="1"/>
  <c r="C7" i="1"/>
  <c r="B7" i="1"/>
  <c r="E6" i="1"/>
  <c r="D6" i="1"/>
  <c r="B6" i="1"/>
  <c r="N5" i="1"/>
  <c r="M5" i="1"/>
  <c r="L5" i="1"/>
  <c r="K5" i="1"/>
  <c r="J5" i="1"/>
  <c r="I5" i="1"/>
  <c r="H5" i="1"/>
  <c r="G5" i="1"/>
  <c r="F5" i="1"/>
  <c r="E5" i="1"/>
  <c r="D5" i="1"/>
  <c r="C5" i="1"/>
  <c r="B5" i="1"/>
  <c r="N4" i="1"/>
  <c r="M4" i="1"/>
  <c r="L4" i="1"/>
  <c r="K4" i="1"/>
  <c r="J4" i="1"/>
  <c r="I4" i="1"/>
  <c r="H4" i="1"/>
  <c r="G4" i="1"/>
  <c r="F4" i="1"/>
  <c r="E4" i="1"/>
  <c r="D4" i="1"/>
  <c r="C4" i="1"/>
  <c r="B4" i="1"/>
  <c r="C23" i="1" l="1"/>
  <c r="C11" i="1"/>
  <c r="G11" i="1"/>
  <c r="K11" i="1"/>
  <c r="E11" i="1"/>
  <c r="I11" i="1"/>
  <c r="M11" i="1"/>
  <c r="D11" i="1"/>
  <c r="H11" i="1"/>
  <c r="L11" i="1"/>
  <c r="D23" i="1"/>
  <c r="B11" i="1"/>
  <c r="F11" i="1"/>
  <c r="J11" i="1"/>
  <c r="N11" i="1"/>
  <c r="E23" i="1"/>
  <c r="F25" i="1" l="1"/>
</calcChain>
</file>

<file path=xl/sharedStrings.xml><?xml version="1.0" encoding="utf-8"?>
<sst xmlns="http://schemas.openxmlformats.org/spreadsheetml/2006/main" count="189" uniqueCount="74">
  <si>
    <t>Anishinaabe Abinoojii Family Services - April 1st,2017- March 31st, 2018  Board Member travel</t>
  </si>
  <si>
    <t>Curent</t>
  </si>
  <si>
    <t>April 17-  Feb 18</t>
  </si>
  <si>
    <t>Current</t>
  </si>
  <si>
    <t>April 17-Sept 17</t>
  </si>
  <si>
    <t>April 17-March 18</t>
  </si>
  <si>
    <t>April 17 - Nov 17</t>
  </si>
  <si>
    <t>April 17-    Dec 17</t>
  </si>
  <si>
    <t>Accomodation</t>
  </si>
  <si>
    <t>Meals</t>
  </si>
  <si>
    <t>Transportation:  Airplane</t>
  </si>
  <si>
    <t xml:space="preserve">                               : Ground</t>
  </si>
  <si>
    <t xml:space="preserve">                               : Taxi</t>
  </si>
  <si>
    <t xml:space="preserve">                              : Other</t>
  </si>
  <si>
    <t xml:space="preserve"> </t>
  </si>
  <si>
    <t>Other Travel Expenses</t>
  </si>
  <si>
    <t>Total</t>
  </si>
  <si>
    <t>May 17th/17-Current</t>
  </si>
  <si>
    <t>June  9th/17-Current</t>
  </si>
  <si>
    <t>Nov 27th/17 -Current</t>
  </si>
  <si>
    <t>Jan 11/18 -Current</t>
  </si>
  <si>
    <t>Interim only</t>
  </si>
  <si>
    <t>Grand Total =</t>
  </si>
  <si>
    <t xml:space="preserve">Board
President - </t>
  </si>
  <si>
    <t>Board
Member - 4B</t>
  </si>
  <si>
    <t>Board
Member - 7B</t>
  </si>
  <si>
    <t>Board
Member -2B</t>
  </si>
  <si>
    <t>Board
Member -11A</t>
  </si>
  <si>
    <t>Board
Member -12</t>
  </si>
  <si>
    <t>Board
Member -13</t>
  </si>
  <si>
    <t>Board
Member - 10B</t>
  </si>
  <si>
    <t>Board
Member - 11B</t>
  </si>
  <si>
    <t>Board
Member -14A</t>
  </si>
  <si>
    <t>Board Member     6B</t>
  </si>
  <si>
    <t xml:space="preserve">Board
Member       3 </t>
  </si>
  <si>
    <t>Board
Member               5</t>
  </si>
  <si>
    <t xml:space="preserve">Board
Member     6A </t>
  </si>
  <si>
    <t>Board
Member       8</t>
  </si>
  <si>
    <t xml:space="preserve">Board Member     9 </t>
  </si>
  <si>
    <t>Board
Member   10 A</t>
  </si>
  <si>
    <t>Board Member -14B</t>
  </si>
  <si>
    <t>2017-18 Individual Board Member Travel Expenses</t>
  </si>
  <si>
    <t>Board President</t>
  </si>
  <si>
    <t>Board Vice</t>
  </si>
  <si>
    <t>Board Treasurer/ Secretary</t>
  </si>
  <si>
    <t>Board Member #1</t>
  </si>
  <si>
    <t>Board Member #2</t>
  </si>
  <si>
    <t>Accommodations</t>
  </si>
  <si>
    <t>Transportation</t>
  </si>
  <si>
    <t>:  Airport</t>
  </si>
  <si>
    <t>:  Train</t>
  </si>
  <si>
    <t>:  Road</t>
  </si>
  <si>
    <t>MLG</t>
  </si>
  <si>
    <t>:  Car Allowance</t>
  </si>
  <si>
    <t>:  Taxi</t>
  </si>
  <si>
    <t>:  Other</t>
  </si>
  <si>
    <t>Other travel Expenses</t>
  </si>
  <si>
    <t>2017-18 Board Members - Group Travel Expenses</t>
  </si>
  <si>
    <t>Board of Directors - Group Travel Expenses</t>
  </si>
  <si>
    <t>Board Treasurer</t>
  </si>
  <si>
    <t>Board Secretary</t>
  </si>
  <si>
    <t>Wabaseemoong ChildWelfare Authority</t>
  </si>
  <si>
    <t>Kitapinoonjiiminaanik Family Services</t>
  </si>
  <si>
    <t>Board  Member 1</t>
  </si>
  <si>
    <t>Board Member 2</t>
  </si>
  <si>
    <t>Board Member 3</t>
  </si>
  <si>
    <t>Board Member #4</t>
  </si>
  <si>
    <t>Board Member</t>
  </si>
  <si>
    <t>AAFS</t>
  </si>
  <si>
    <t>2017 18</t>
  </si>
  <si>
    <t>AAFS Board</t>
  </si>
  <si>
    <t>Group</t>
  </si>
  <si>
    <t>Travel Exp</t>
  </si>
  <si>
    <t>Shawendaasowin Family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</si>
</sst>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164" fontId="7" fillId="0" borderId="0" xfId="0" applyNumberFormat="1" applyFont="1"/>
    <xf numFmtId="0" fontId="0" fillId="0" borderId="0" xfId="0" applyBorder="1"/>
    <xf numFmtId="0" fontId="0" fillId="0" borderId="0" xfId="0" applyBorder="1" applyAlignment="1">
      <alignment wrapText="1"/>
    </xf>
    <xf numFmtId="44" fontId="2" fillId="0" borderId="0" xfId="2" applyNumberFormat="1" applyFont="1" applyBorder="1"/>
    <xf numFmtId="44" fontId="2" fillId="0" borderId="0" xfId="0" applyNumberFormat="1" applyFont="1" applyBorder="1"/>
    <xf numFmtId="44" fontId="2" fillId="0" borderId="0" xfId="2" applyNumberFormat="1" applyFont="1" applyFill="1" applyBorder="1"/>
    <xf numFmtId="44" fontId="5" fillId="0" borderId="0" xfId="3" applyNumberFormat="1" applyFont="1" applyBorder="1"/>
    <xf numFmtId="44" fontId="2" fillId="3" borderId="0" xfId="2" applyNumberFormat="1" applyFont="1" applyFill="1" applyBorder="1"/>
    <xf numFmtId="0" fontId="2" fillId="0" borderId="0" xfId="0" applyFont="1" applyBorder="1"/>
    <xf numFmtId="164" fontId="6" fillId="4" borderId="0" xfId="0" applyNumberFormat="1" applyFont="1" applyFill="1" applyBorder="1"/>
    <xf numFmtId="164" fontId="6" fillId="5" borderId="0" xfId="0" applyNumberFormat="1" applyFont="1" applyFill="1" applyBorder="1"/>
    <xf numFmtId="0" fontId="0" fillId="0" borderId="0" xfId="0" applyFill="1" applyBorder="1"/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/>
    <xf numFmtId="165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/>
    <xf numFmtId="0" fontId="0" fillId="0" borderId="0" xfId="0" applyFill="1"/>
    <xf numFmtId="0" fontId="0" fillId="4" borderId="1" xfId="0" applyFill="1" applyBorder="1"/>
    <xf numFmtId="0" fontId="2" fillId="4" borderId="1" xfId="0" applyFont="1" applyFill="1" applyBorder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johnson/Anishinaabe%20Abinoojii%20Family%20Services/DOFA%20-%20Documents/CHILD%20WELFARE/AAFS%20CW/AAFS%20AUDIT/2017-2018/Travel%20Expenses%20Exec%20Staff%20and%20Board/AAFS%20Board%20Travel%202017-18%20%20%20Working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Travel Costs"/>
      <sheetName val="Rollup AFS Board"/>
      <sheetName val="B#1 Swain, Mariah"/>
      <sheetName val="B#6B Bird, Cheryl"/>
      <sheetName val="B#3 Cameron, Cindy"/>
      <sheetName val="B#4 Redsky, Julia"/>
      <sheetName val="B#5 Lawson, Chris"/>
      <sheetName val="B#6A Sinclair, Marilyn"/>
      <sheetName val="B7 Mandamin, Leon"/>
      <sheetName val="B#8 Gardner, Leslie"/>
      <sheetName val="B#9 Gardner, Robert"/>
      <sheetName val="B#10A Tom, Conrad"/>
      <sheetName val="B# 2Katcheconias, Clare"/>
      <sheetName val="B#11A Riffel, Betty"/>
      <sheetName val="B#12 Skead, Eleanor"/>
      <sheetName val="B#13Jameson, Roberta"/>
      <sheetName val="B#14B White, Toni"/>
      <sheetName val="B#10BWhite, Rene"/>
      <sheetName val="B# 11B Munn,D"/>
      <sheetName val="B#14!Oshie,A"/>
    </sheetNames>
    <sheetDataSet>
      <sheetData sheetId="0"/>
      <sheetData sheetId="1"/>
      <sheetData sheetId="2">
        <row r="2">
          <cell r="B2">
            <v>8735.3000000000011</v>
          </cell>
        </row>
        <row r="3">
          <cell r="B3">
            <v>3638.56</v>
          </cell>
        </row>
        <row r="5">
          <cell r="B5">
            <v>9203.68</v>
          </cell>
        </row>
        <row r="7">
          <cell r="B7">
            <v>4770.2000000000016</v>
          </cell>
        </row>
        <row r="9">
          <cell r="B9">
            <v>1360.2</v>
          </cell>
        </row>
      </sheetData>
      <sheetData sheetId="3">
        <row r="2">
          <cell r="B2">
            <v>1301.93</v>
          </cell>
        </row>
        <row r="30">
          <cell r="J30">
            <v>123.4</v>
          </cell>
        </row>
        <row r="33">
          <cell r="D33">
            <v>321.2</v>
          </cell>
          <cell r="E33">
            <v>501.12</v>
          </cell>
        </row>
      </sheetData>
      <sheetData sheetId="4">
        <row r="2">
          <cell r="B2">
            <v>2326.0700000000002</v>
          </cell>
        </row>
        <row r="3">
          <cell r="B3">
            <v>1383.6499999999999</v>
          </cell>
        </row>
        <row r="7">
          <cell r="B7">
            <v>1962.4900000000002</v>
          </cell>
        </row>
        <row r="8">
          <cell r="B8">
            <v>0</v>
          </cell>
        </row>
        <row r="9">
          <cell r="B9">
            <v>0</v>
          </cell>
        </row>
      </sheetData>
      <sheetData sheetId="5">
        <row r="2">
          <cell r="B2">
            <v>3141.35</v>
          </cell>
        </row>
        <row r="3">
          <cell r="B3">
            <v>1861.6999999999998</v>
          </cell>
        </row>
        <row r="7">
          <cell r="B7">
            <v>3536.1200000000008</v>
          </cell>
        </row>
      </sheetData>
      <sheetData sheetId="6">
        <row r="28">
          <cell r="E28">
            <v>1889.8100000000002</v>
          </cell>
        </row>
      </sheetData>
      <sheetData sheetId="7">
        <row r="44">
          <cell r="D44">
            <v>603.20000000000005</v>
          </cell>
          <cell r="E44">
            <v>1334</v>
          </cell>
          <cell r="G44">
            <v>1371.7</v>
          </cell>
        </row>
      </sheetData>
      <sheetData sheetId="8">
        <row r="7">
          <cell r="B7">
            <v>3579.1900000000005</v>
          </cell>
        </row>
        <row r="59">
          <cell r="F59">
            <v>75</v>
          </cell>
        </row>
        <row r="86">
          <cell r="D86">
            <v>2248.64</v>
          </cell>
          <cell r="H86">
            <v>4201.24</v>
          </cell>
        </row>
      </sheetData>
      <sheetData sheetId="9">
        <row r="2">
          <cell r="B2">
            <v>2160.6000000000004</v>
          </cell>
        </row>
        <row r="3">
          <cell r="B3">
            <v>492.69999999999993</v>
          </cell>
        </row>
        <row r="7">
          <cell r="B7">
            <v>3715.34</v>
          </cell>
        </row>
      </sheetData>
      <sheetData sheetId="10">
        <row r="2">
          <cell r="B2">
            <v>2307.0500000000002</v>
          </cell>
        </row>
        <row r="3">
          <cell r="B3">
            <v>943.05000000000007</v>
          </cell>
        </row>
        <row r="38">
          <cell r="E38">
            <v>2427.92</v>
          </cell>
        </row>
      </sheetData>
      <sheetData sheetId="11">
        <row r="2">
          <cell r="B2">
            <v>1520.45</v>
          </cell>
        </row>
        <row r="3">
          <cell r="B3">
            <v>744.87000000000012</v>
          </cell>
        </row>
        <row r="6">
          <cell r="B6">
            <v>1475.52</v>
          </cell>
        </row>
      </sheetData>
      <sheetData sheetId="12">
        <row r="3">
          <cell r="B3">
            <v>0</v>
          </cell>
        </row>
        <row r="22">
          <cell r="E22">
            <v>0</v>
          </cell>
          <cell r="H22">
            <v>137.16999999999999</v>
          </cell>
        </row>
      </sheetData>
      <sheetData sheetId="13">
        <row r="4">
          <cell r="D4">
            <v>1141.17</v>
          </cell>
        </row>
        <row r="7">
          <cell r="D7">
            <v>736.19999999999993</v>
          </cell>
        </row>
        <row r="33">
          <cell r="H33">
            <v>870.42</v>
          </cell>
        </row>
      </sheetData>
      <sheetData sheetId="14">
        <row r="6">
          <cell r="B6">
            <v>1134.48</v>
          </cell>
        </row>
        <row r="50">
          <cell r="D50">
            <v>742.65000000000009</v>
          </cell>
          <cell r="H50">
            <v>1509.2300000000002</v>
          </cell>
        </row>
      </sheetData>
      <sheetData sheetId="15">
        <row r="2">
          <cell r="B2">
            <v>1621.2</v>
          </cell>
        </row>
        <row r="3">
          <cell r="B3">
            <v>744.25</v>
          </cell>
        </row>
        <row r="6">
          <cell r="B6">
            <v>1164.06</v>
          </cell>
        </row>
      </sheetData>
      <sheetData sheetId="16">
        <row r="3">
          <cell r="B3">
            <v>1105.92</v>
          </cell>
        </row>
        <row r="43">
          <cell r="E43">
            <v>1422.4499999999998</v>
          </cell>
          <cell r="H43">
            <v>1895.5399999999997</v>
          </cell>
        </row>
      </sheetData>
      <sheetData sheetId="17">
        <row r="6">
          <cell r="B6">
            <v>751.68000000000006</v>
          </cell>
        </row>
        <row r="30">
          <cell r="D30">
            <v>732.71</v>
          </cell>
          <cell r="H30">
            <v>798.18000000000006</v>
          </cell>
        </row>
      </sheetData>
      <sheetData sheetId="18">
        <row r="2">
          <cell r="B2">
            <v>297.99</v>
          </cell>
        </row>
        <row r="3">
          <cell r="B3">
            <v>402.15</v>
          </cell>
        </row>
        <row r="7">
          <cell r="B7">
            <v>833.46</v>
          </cell>
        </row>
      </sheetData>
      <sheetData sheetId="19">
        <row r="2">
          <cell r="B2">
            <v>274.33999999999997</v>
          </cell>
        </row>
        <row r="3">
          <cell r="B3">
            <v>100.1</v>
          </cell>
        </row>
        <row r="7">
          <cell r="B7">
            <v>292.32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topLeftCell="A10" workbookViewId="0">
      <selection activeCell="J15" sqref="J15"/>
    </sheetView>
  </sheetViews>
  <sheetFormatPr defaultRowHeight="14.4" x14ac:dyDescent="0.3"/>
  <cols>
    <col min="1" max="1" width="23" customWidth="1"/>
    <col min="2" max="3" width="12" customWidth="1"/>
    <col min="4" max="4" width="11.5546875" customWidth="1"/>
    <col min="5" max="5" width="10.6640625" customWidth="1"/>
    <col min="6" max="6" width="11.33203125" customWidth="1"/>
    <col min="7" max="7" width="11.5546875" customWidth="1"/>
    <col min="8" max="8" width="11.88671875" customWidth="1"/>
    <col min="9" max="9" width="10.5546875" customWidth="1"/>
    <col min="10" max="10" width="10.88671875" customWidth="1"/>
    <col min="11" max="11" width="13.6640625" customWidth="1"/>
    <col min="12" max="12" width="10.109375" customWidth="1"/>
    <col min="13" max="13" width="11" customWidth="1"/>
    <col min="14" max="14" width="11.33203125" customWidth="1"/>
  </cols>
  <sheetData>
    <row r="1" spans="1:15" ht="18" x14ac:dyDescent="0.3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ht="45.75" customHeight="1" x14ac:dyDescent="0.3">
      <c r="A2" s="4"/>
      <c r="B2" s="5" t="s">
        <v>23</v>
      </c>
      <c r="C2" s="5" t="s">
        <v>33</v>
      </c>
      <c r="D2" s="5" t="s">
        <v>34</v>
      </c>
      <c r="E2" s="5" t="s">
        <v>24</v>
      </c>
      <c r="F2" s="5" t="s">
        <v>35</v>
      </c>
      <c r="G2" s="5" t="s">
        <v>36</v>
      </c>
      <c r="H2" s="5" t="s">
        <v>25</v>
      </c>
      <c r="I2" s="5" t="s">
        <v>37</v>
      </c>
      <c r="J2" s="5" t="s">
        <v>38</v>
      </c>
      <c r="K2" s="5" t="s">
        <v>39</v>
      </c>
      <c r="L2" s="5" t="s">
        <v>26</v>
      </c>
      <c r="M2" s="5" t="s">
        <v>27</v>
      </c>
      <c r="N2" s="5" t="s">
        <v>28</v>
      </c>
    </row>
    <row r="3" spans="1:15" ht="28.8" x14ac:dyDescent="0.3">
      <c r="A3" s="4"/>
      <c r="B3" s="5" t="s">
        <v>1</v>
      </c>
      <c r="C3" s="5" t="s">
        <v>2</v>
      </c>
      <c r="D3" s="5" t="s">
        <v>3</v>
      </c>
      <c r="E3" s="5" t="s">
        <v>3</v>
      </c>
      <c r="F3" s="5" t="s">
        <v>3</v>
      </c>
      <c r="G3" s="5" t="s">
        <v>4</v>
      </c>
      <c r="H3" s="5" t="s">
        <v>5</v>
      </c>
      <c r="I3" s="5" t="s">
        <v>3</v>
      </c>
      <c r="J3" s="5" t="s">
        <v>3</v>
      </c>
      <c r="K3" s="5" t="s">
        <v>6</v>
      </c>
      <c r="L3" s="5" t="s">
        <v>3</v>
      </c>
      <c r="M3" s="5" t="s">
        <v>7</v>
      </c>
      <c r="N3" s="5" t="s">
        <v>3</v>
      </c>
    </row>
    <row r="4" spans="1:15" x14ac:dyDescent="0.3">
      <c r="A4" s="4" t="s">
        <v>8</v>
      </c>
      <c r="B4" s="6">
        <f>+'[1]B#1 Swain, Mariah'!B2</f>
        <v>8735.3000000000011</v>
      </c>
      <c r="C4" s="6">
        <f>+'[1]B#6B Bird, Cheryl'!B2</f>
        <v>1301.93</v>
      </c>
      <c r="D4" s="6">
        <f>'[1]B#3 Cameron, Cindy'!B2</f>
        <v>2326.0700000000002</v>
      </c>
      <c r="E4" s="6">
        <f>+'[1]B#4 Redsky, Julia'!B2</f>
        <v>3141.35</v>
      </c>
      <c r="F4" s="6">
        <f>'[1]B#5 Lawson, Chris'!H24</f>
        <v>0</v>
      </c>
      <c r="G4" s="7">
        <f>+'[1]B#6A Sinclair, Marilyn'!G44</f>
        <v>1371.7</v>
      </c>
      <c r="H4" s="7">
        <f>+'[1]B7 Mandamin, Leon'!H86</f>
        <v>4201.24</v>
      </c>
      <c r="I4" s="6">
        <f>+'[1]B#8 Gardner, Leslie'!B2</f>
        <v>2160.6000000000004</v>
      </c>
      <c r="J4" s="6">
        <f>+'[1]B#9 Gardner, Robert'!B2</f>
        <v>2307.0500000000002</v>
      </c>
      <c r="K4" s="7">
        <f>+'[1]B#10A Tom, Conrad'!B2</f>
        <v>1520.45</v>
      </c>
      <c r="L4" s="7">
        <f>+'[1]B# 2Katcheconias, Clare'!H22</f>
        <v>137.16999999999999</v>
      </c>
      <c r="M4" s="7">
        <f>+'[1]B#11A Riffel, Betty'!H33</f>
        <v>870.42</v>
      </c>
      <c r="N4" s="7">
        <f>+'[1]B#12 Skead, Eleanor'!H50</f>
        <v>1509.2300000000002</v>
      </c>
    </row>
    <row r="5" spans="1:15" x14ac:dyDescent="0.3">
      <c r="A5" s="4" t="s">
        <v>9</v>
      </c>
      <c r="B5" s="6">
        <f>+'[1]B#1 Swain, Mariah'!B3</f>
        <v>3638.56</v>
      </c>
      <c r="C5" s="6">
        <f>+'[1]B#6B Bird, Cheryl'!D33</f>
        <v>321.2</v>
      </c>
      <c r="D5" s="6">
        <f>'[1]B#3 Cameron, Cindy'!B3</f>
        <v>1383.6499999999999</v>
      </c>
      <c r="E5" s="6">
        <f>+'[1]B#4 Redsky, Julia'!B3</f>
        <v>1861.6999999999998</v>
      </c>
      <c r="F5" s="6">
        <f>'[1]B#5 Lawson, Chris'!D24</f>
        <v>0</v>
      </c>
      <c r="G5" s="7">
        <f>+'[1]B#6A Sinclair, Marilyn'!D44</f>
        <v>603.20000000000005</v>
      </c>
      <c r="H5" s="7">
        <f>+'[1]B7 Mandamin, Leon'!D86</f>
        <v>2248.64</v>
      </c>
      <c r="I5" s="6">
        <f>+'[1]B#8 Gardner, Leslie'!B3</f>
        <v>492.69999999999993</v>
      </c>
      <c r="J5" s="6">
        <f>+'[1]B#9 Gardner, Robert'!B3</f>
        <v>943.05000000000007</v>
      </c>
      <c r="K5" s="7">
        <f>+'[1]B#10A Tom, Conrad'!B3</f>
        <v>744.87000000000012</v>
      </c>
      <c r="L5" s="7">
        <f>+'[1]B# 2Katcheconias, Clare'!B3</f>
        <v>0</v>
      </c>
      <c r="M5" s="7">
        <f>+'[1]B#11A Riffel, Betty'!D4</f>
        <v>1141.17</v>
      </c>
      <c r="N5" s="7">
        <f>+'[1]B#12 Skead, Eleanor'!D50</f>
        <v>742.65000000000009</v>
      </c>
    </row>
    <row r="6" spans="1:15" x14ac:dyDescent="0.3">
      <c r="A6" s="4" t="s">
        <v>10</v>
      </c>
      <c r="B6" s="6">
        <f>+'[1]B#1 Swain, Mariah'!B5</f>
        <v>9203.68</v>
      </c>
      <c r="C6" s="6">
        <v>0</v>
      </c>
      <c r="D6" s="6">
        <f>'[1]B#3 Cameron, Cindy'!B4</f>
        <v>0</v>
      </c>
      <c r="E6" s="6">
        <f>'[1]B#4 Redsky, Julia'!B4</f>
        <v>0</v>
      </c>
      <c r="F6" s="8"/>
      <c r="G6" s="7"/>
      <c r="H6" s="7"/>
      <c r="I6" s="6"/>
      <c r="J6" s="6"/>
      <c r="K6" s="7"/>
      <c r="L6" s="7"/>
      <c r="M6" s="7"/>
      <c r="N6" s="7"/>
    </row>
    <row r="7" spans="1:15" x14ac:dyDescent="0.3">
      <c r="A7" s="4" t="s">
        <v>11</v>
      </c>
      <c r="B7" s="6">
        <f>+'[1]B#1 Swain, Mariah'!B7</f>
        <v>4770.2000000000016</v>
      </c>
      <c r="C7" s="6">
        <f>+'[1]B#6B Bird, Cheryl'!E33</f>
        <v>501.12</v>
      </c>
      <c r="D7" s="6">
        <f>'[1]B#3 Cameron, Cindy'!B7</f>
        <v>1962.4900000000002</v>
      </c>
      <c r="E7" s="6">
        <f>+'[1]B#4 Redsky, Julia'!B7</f>
        <v>3536.1200000000008</v>
      </c>
      <c r="F7" s="6">
        <f>+'[1]B#5 Lawson, Chris'!E28</f>
        <v>1889.8100000000002</v>
      </c>
      <c r="G7" s="7">
        <f>+'[1]B#6A Sinclair, Marilyn'!E44</f>
        <v>1334</v>
      </c>
      <c r="H7" s="7">
        <f>+'[1]B7 Mandamin, Leon'!B7</f>
        <v>3579.1900000000005</v>
      </c>
      <c r="I7" s="6">
        <f>+'[1]B#8 Gardner, Leslie'!B7</f>
        <v>3715.34</v>
      </c>
      <c r="J7" s="6">
        <f>+'[1]B#9 Gardner, Robert'!E38</f>
        <v>2427.92</v>
      </c>
      <c r="K7" s="7">
        <f>+'[1]B#10A Tom, Conrad'!B6</f>
        <v>1475.52</v>
      </c>
      <c r="L7" s="7">
        <f>'[1]B# 2Katcheconias, Clare'!E22</f>
        <v>0</v>
      </c>
      <c r="M7" s="7">
        <f>+'[1]B#11A Riffel, Betty'!D7</f>
        <v>736.19999999999993</v>
      </c>
      <c r="N7" s="9">
        <f>+'[1]B#12 Skead, Eleanor'!B6</f>
        <v>1134.48</v>
      </c>
    </row>
    <row r="8" spans="1:15" x14ac:dyDescent="0.3">
      <c r="A8" s="4" t="s">
        <v>12</v>
      </c>
      <c r="B8" s="6">
        <v>0</v>
      </c>
      <c r="C8" s="6">
        <v>0</v>
      </c>
      <c r="D8" s="6">
        <f>'[1]B#3 Cameron, Cindy'!B8</f>
        <v>0</v>
      </c>
      <c r="E8" s="6"/>
      <c r="F8" s="6">
        <v>0</v>
      </c>
      <c r="G8" s="7">
        <v>0</v>
      </c>
      <c r="H8" s="7">
        <f>+'[1]B7 Mandamin, Leon'!F59</f>
        <v>75</v>
      </c>
      <c r="I8" s="6"/>
      <c r="J8" s="6"/>
      <c r="K8" s="7"/>
      <c r="L8" s="7"/>
      <c r="M8" s="7"/>
      <c r="N8" s="7"/>
    </row>
    <row r="9" spans="1:15" x14ac:dyDescent="0.3">
      <c r="A9" s="4" t="s">
        <v>13</v>
      </c>
      <c r="B9" s="10" t="s">
        <v>14</v>
      </c>
      <c r="C9" s="10"/>
      <c r="D9" s="6"/>
      <c r="E9" s="10">
        <f>'[1]B#4 Redsky, Julia'!B8</f>
        <v>0</v>
      </c>
      <c r="F9" s="6">
        <v>0</v>
      </c>
      <c r="G9" s="7">
        <v>0</v>
      </c>
      <c r="H9" s="7"/>
      <c r="I9" s="6"/>
      <c r="J9" s="6"/>
      <c r="K9" s="7"/>
      <c r="L9" s="7"/>
      <c r="M9" s="7"/>
      <c r="N9" s="7"/>
    </row>
    <row r="10" spans="1:15" x14ac:dyDescent="0.3">
      <c r="A10" s="4" t="s">
        <v>15</v>
      </c>
      <c r="B10" s="6">
        <f>'[1]B#1 Swain, Mariah'!B9</f>
        <v>1360.2</v>
      </c>
      <c r="C10" s="6">
        <f>+'[1]B#6B Bird, Cheryl'!J30</f>
        <v>123.4</v>
      </c>
      <c r="D10" s="6">
        <f>'[1]B#3 Cameron, Cindy'!B9</f>
        <v>0</v>
      </c>
      <c r="E10" s="6">
        <f>'[1]B#4 Redsky, Julia'!B9</f>
        <v>0</v>
      </c>
      <c r="F10" s="6"/>
      <c r="G10" s="7"/>
      <c r="H10" s="7"/>
      <c r="I10" s="6"/>
      <c r="J10" s="6"/>
      <c r="K10" s="7"/>
      <c r="L10" s="7"/>
      <c r="M10" s="7"/>
      <c r="N10" s="7"/>
    </row>
    <row r="11" spans="1:15" ht="16.2" x14ac:dyDescent="0.45">
      <c r="A11" s="11" t="s">
        <v>16</v>
      </c>
      <c r="B11" s="12">
        <f t="shared" ref="B11:D11" si="0">SUM(B4:B10)</f>
        <v>27707.940000000002</v>
      </c>
      <c r="C11" s="12">
        <f t="shared" si="0"/>
        <v>2247.65</v>
      </c>
      <c r="D11" s="12">
        <f t="shared" si="0"/>
        <v>5672.2100000000009</v>
      </c>
      <c r="E11" s="12">
        <f>SUM(E4:E10)</f>
        <v>8539.17</v>
      </c>
      <c r="F11" s="12">
        <f>SUM(F4:F10)</f>
        <v>1889.8100000000002</v>
      </c>
      <c r="G11" s="12">
        <f>SUM(G4:G10)</f>
        <v>3308.9</v>
      </c>
      <c r="H11" s="12">
        <f t="shared" ref="H11:N11" si="1">SUM(H4:H10)</f>
        <v>10104.07</v>
      </c>
      <c r="I11" s="12">
        <f t="shared" si="1"/>
        <v>6368.64</v>
      </c>
      <c r="J11" s="13">
        <f>SUM(J4:J10)</f>
        <v>5678.02</v>
      </c>
      <c r="K11" s="13">
        <f t="shared" si="1"/>
        <v>3740.84</v>
      </c>
      <c r="L11" s="13">
        <f t="shared" si="1"/>
        <v>137.16999999999999</v>
      </c>
      <c r="M11" s="13">
        <f t="shared" si="1"/>
        <v>2747.79</v>
      </c>
      <c r="N11" s="13">
        <f t="shared" si="1"/>
        <v>3386.36</v>
      </c>
    </row>
    <row r="14" spans="1:15" ht="58.5" customHeight="1" x14ac:dyDescent="0.3">
      <c r="A14" s="4"/>
      <c r="B14" s="5" t="s">
        <v>29</v>
      </c>
      <c r="C14" s="5" t="s">
        <v>40</v>
      </c>
      <c r="D14" s="5" t="s">
        <v>30</v>
      </c>
      <c r="E14" s="5" t="s">
        <v>31</v>
      </c>
      <c r="F14" s="5" t="s">
        <v>32</v>
      </c>
      <c r="J14" s="25" t="s">
        <v>69</v>
      </c>
      <c r="K14" s="25" t="s">
        <v>70</v>
      </c>
      <c r="L14" s="25" t="s">
        <v>71</v>
      </c>
      <c r="M14" s="25" t="s">
        <v>72</v>
      </c>
    </row>
    <row r="15" spans="1:15" ht="42" customHeight="1" x14ac:dyDescent="0.3">
      <c r="A15" s="4"/>
      <c r="B15" s="5" t="s">
        <v>17</v>
      </c>
      <c r="C15" s="5" t="s">
        <v>18</v>
      </c>
      <c r="D15" s="5" t="s">
        <v>19</v>
      </c>
      <c r="E15" s="2" t="s">
        <v>20</v>
      </c>
      <c r="F15" s="5" t="s">
        <v>21</v>
      </c>
      <c r="J15" s="32" t="s">
        <v>68</v>
      </c>
      <c r="K15" s="26"/>
      <c r="L15" s="1"/>
      <c r="M15" s="1"/>
    </row>
    <row r="16" spans="1:15" x14ac:dyDescent="0.3">
      <c r="A16" s="4" t="s">
        <v>8</v>
      </c>
      <c r="B16" s="6">
        <f>+'[1]B#13Jameson, Roberta'!B2</f>
        <v>1621.2</v>
      </c>
      <c r="C16" s="6">
        <f>+'[1]B#14B White, Toni'!H43</f>
        <v>1895.5399999999997</v>
      </c>
      <c r="D16" s="6">
        <f>+'[1]B#10BWhite, Rene'!H30</f>
        <v>798.18000000000006</v>
      </c>
      <c r="E16" s="4">
        <f>+'[1]B# 11B Munn,D'!B2</f>
        <v>297.99</v>
      </c>
      <c r="F16" s="6">
        <f>+'[1]B#14!Oshie,A'!B2</f>
        <v>274.33999999999997</v>
      </c>
      <c r="J16" s="24" t="s">
        <v>47</v>
      </c>
      <c r="K16" s="24"/>
      <c r="L16" s="1"/>
      <c r="M16" s="1">
        <v>3805</v>
      </c>
      <c r="N16" s="4" t="s">
        <v>14</v>
      </c>
      <c r="O16" s="4" t="s">
        <v>14</v>
      </c>
    </row>
    <row r="17" spans="1:16" x14ac:dyDescent="0.3">
      <c r="A17" s="4" t="s">
        <v>9</v>
      </c>
      <c r="B17" s="6">
        <f>+'[1]B#13Jameson, Roberta'!B3</f>
        <v>744.25</v>
      </c>
      <c r="C17" s="6">
        <f>+'[1]B#14B White, Toni'!B3</f>
        <v>1105.92</v>
      </c>
      <c r="D17" s="6">
        <f>+'[1]B#10BWhite, Rene'!D30</f>
        <v>732.71</v>
      </c>
      <c r="E17" s="4">
        <f>+'[1]B# 11B Munn,D'!B3</f>
        <v>402.15</v>
      </c>
      <c r="F17" s="6">
        <f>+'[1]B#14!Oshie,A'!B3</f>
        <v>100.1</v>
      </c>
      <c r="J17" s="24" t="s">
        <v>9</v>
      </c>
      <c r="K17" s="24"/>
      <c r="L17" s="1"/>
      <c r="M17" s="1">
        <v>9753.91</v>
      </c>
      <c r="N17" s="4" t="s">
        <v>14</v>
      </c>
      <c r="O17" s="4" t="s">
        <v>14</v>
      </c>
    </row>
    <row r="18" spans="1:16" x14ac:dyDescent="0.3">
      <c r="A18" s="4" t="s">
        <v>10</v>
      </c>
      <c r="B18" s="6" t="s">
        <v>14</v>
      </c>
      <c r="C18" s="6" t="s">
        <v>14</v>
      </c>
      <c r="D18" s="6" t="s">
        <v>14</v>
      </c>
      <c r="E18" s="4" t="s">
        <v>14</v>
      </c>
      <c r="F18" s="6">
        <v>0</v>
      </c>
      <c r="J18" s="1" t="s">
        <v>48</v>
      </c>
      <c r="K18" s="1" t="s">
        <v>49</v>
      </c>
      <c r="L18" s="1"/>
      <c r="M18" s="1"/>
      <c r="N18" s="4" t="s">
        <v>14</v>
      </c>
      <c r="O18" s="4"/>
    </row>
    <row r="19" spans="1:16" x14ac:dyDescent="0.3">
      <c r="A19" s="4" t="s">
        <v>11</v>
      </c>
      <c r="B19" s="6">
        <f>+'[1]B#13Jameson, Roberta'!B6</f>
        <v>1164.06</v>
      </c>
      <c r="C19" s="6">
        <f>+'[1]B#14B White, Toni'!E43</f>
        <v>1422.4499999999998</v>
      </c>
      <c r="D19" s="6">
        <f>+'[1]B#10BWhite, Rene'!B6</f>
        <v>751.68000000000006</v>
      </c>
      <c r="E19" s="4">
        <f>+'[1]B# 11B Munn,D'!B7</f>
        <v>833.46</v>
      </c>
      <c r="F19" s="6">
        <f>+'[1]B#14!Oshie,A'!B7</f>
        <v>292.32</v>
      </c>
      <c r="J19" s="1"/>
      <c r="K19" s="1" t="s">
        <v>50</v>
      </c>
      <c r="L19" s="1"/>
      <c r="M19" s="1"/>
      <c r="N19" s="14" t="s">
        <v>14</v>
      </c>
      <c r="O19" s="4"/>
    </row>
    <row r="20" spans="1:16" x14ac:dyDescent="0.3">
      <c r="A20" s="4" t="s">
        <v>12</v>
      </c>
      <c r="B20" s="6" t="s">
        <v>14</v>
      </c>
      <c r="C20" s="6" t="s">
        <v>14</v>
      </c>
      <c r="D20" s="6" t="s">
        <v>14</v>
      </c>
      <c r="E20" s="4"/>
      <c r="F20" s="6">
        <v>0</v>
      </c>
      <c r="J20" s="1"/>
      <c r="K20" s="1" t="s">
        <v>51</v>
      </c>
      <c r="L20" s="1"/>
      <c r="M20" s="1"/>
      <c r="N20" s="14" t="s">
        <v>14</v>
      </c>
      <c r="O20" s="4"/>
    </row>
    <row r="21" spans="1:16" x14ac:dyDescent="0.3">
      <c r="A21" s="4" t="s">
        <v>13</v>
      </c>
      <c r="B21" s="10" t="s">
        <v>14</v>
      </c>
      <c r="C21" s="10"/>
      <c r="D21" s="6" t="s">
        <v>14</v>
      </c>
      <c r="E21" s="4"/>
      <c r="F21" s="6">
        <v>0</v>
      </c>
      <c r="J21" s="1"/>
      <c r="K21" s="1" t="s">
        <v>53</v>
      </c>
      <c r="L21" s="1"/>
      <c r="M21" s="1"/>
      <c r="N21" s="14" t="s">
        <v>14</v>
      </c>
      <c r="O21" s="4"/>
    </row>
    <row r="22" spans="1:16" x14ac:dyDescent="0.3">
      <c r="A22" s="4" t="s">
        <v>15</v>
      </c>
      <c r="B22" s="6" t="s">
        <v>14</v>
      </c>
      <c r="C22" s="6">
        <f>+'[1]B#6B Bird, Cheryl'!J42</f>
        <v>0</v>
      </c>
      <c r="D22" s="6" t="s">
        <v>14</v>
      </c>
      <c r="E22" s="4"/>
      <c r="F22" s="6">
        <f>+'[1]B#14!Oshie,A'!B9</f>
        <v>0</v>
      </c>
      <c r="J22" s="1"/>
      <c r="K22" s="1" t="s">
        <v>54</v>
      </c>
      <c r="L22" s="1"/>
      <c r="M22" s="1"/>
      <c r="N22" s="27" t="s">
        <v>14</v>
      </c>
      <c r="O22" s="27" t="s">
        <v>14</v>
      </c>
      <c r="P22" s="28"/>
    </row>
    <row r="23" spans="1:16" ht="16.2" x14ac:dyDescent="0.45">
      <c r="A23" s="11" t="s">
        <v>16</v>
      </c>
      <c r="B23" s="12">
        <f t="shared" ref="B23:E23" si="2">SUM(B16:B22)</f>
        <v>3529.5099999999998</v>
      </c>
      <c r="C23" s="12">
        <f t="shared" si="2"/>
        <v>4423.91</v>
      </c>
      <c r="D23" s="12">
        <f t="shared" si="2"/>
        <v>2282.5700000000002</v>
      </c>
      <c r="E23" s="12">
        <f t="shared" si="2"/>
        <v>1533.6</v>
      </c>
      <c r="F23" s="12">
        <f>SUM(F16:F22)</f>
        <v>666.76</v>
      </c>
      <c r="J23" s="1"/>
      <c r="K23" s="1" t="s">
        <v>55</v>
      </c>
      <c r="L23" s="1"/>
      <c r="M23" s="1"/>
    </row>
    <row r="24" spans="1:16" x14ac:dyDescent="0.3">
      <c r="J24" s="24" t="s">
        <v>56</v>
      </c>
      <c r="K24" s="24"/>
      <c r="L24" s="1"/>
      <c r="M24" s="1"/>
    </row>
    <row r="25" spans="1:16" ht="16.2" x14ac:dyDescent="0.45">
      <c r="E25" t="s">
        <v>22</v>
      </c>
      <c r="F25" s="3">
        <f>SUM(B11:N11) +B23+C23+D23+F23+E23</f>
        <v>93964.92</v>
      </c>
      <c r="J25" s="30" t="s">
        <v>16</v>
      </c>
      <c r="K25" s="30"/>
      <c r="L25" s="29"/>
      <c r="M25" s="29">
        <f>SUM(M15:M23)</f>
        <v>13558.91</v>
      </c>
    </row>
    <row r="29" spans="1:16" x14ac:dyDescent="0.3">
      <c r="A29" s="21" t="s">
        <v>62</v>
      </c>
      <c r="J29" s="21" t="s">
        <v>62</v>
      </c>
    </row>
    <row r="30" spans="1:16" x14ac:dyDescent="0.3">
      <c r="A30" s="34" t="s">
        <v>41</v>
      </c>
      <c r="B30" s="34"/>
      <c r="C30" s="34"/>
      <c r="D30" s="34"/>
      <c r="E30" s="34"/>
      <c r="F30" s="34"/>
      <c r="G30" s="34"/>
      <c r="J30" s="34" t="s">
        <v>57</v>
      </c>
      <c r="K30" s="34"/>
      <c r="L30" s="34"/>
      <c r="M30" s="34"/>
    </row>
    <row r="31" spans="1:16" ht="36.6" x14ac:dyDescent="0.3">
      <c r="A31" s="35"/>
      <c r="B31" s="35"/>
      <c r="C31" s="15" t="s">
        <v>42</v>
      </c>
      <c r="D31" s="15" t="s">
        <v>43</v>
      </c>
      <c r="E31" s="16" t="s">
        <v>44</v>
      </c>
      <c r="F31" s="15" t="s">
        <v>45</v>
      </c>
      <c r="G31" s="15" t="s">
        <v>46</v>
      </c>
    </row>
    <row r="32" spans="1:16" x14ac:dyDescent="0.3">
      <c r="A32" s="36" t="s">
        <v>47</v>
      </c>
      <c r="B32" s="36"/>
      <c r="C32" s="17">
        <v>1010.99</v>
      </c>
      <c r="D32" s="17"/>
      <c r="E32" s="17"/>
      <c r="F32" s="17"/>
      <c r="G32" s="17"/>
      <c r="J32" s="35"/>
      <c r="K32" s="35"/>
      <c r="L32" s="38" t="s">
        <v>58</v>
      </c>
      <c r="M32" s="38"/>
    </row>
    <row r="33" spans="1:13" x14ac:dyDescent="0.3">
      <c r="A33" s="36" t="s">
        <v>9</v>
      </c>
      <c r="B33" s="36"/>
      <c r="C33" s="17">
        <v>553.25</v>
      </c>
      <c r="D33" s="17">
        <v>282.10000000000002</v>
      </c>
      <c r="E33" s="17">
        <v>282.10000000000002</v>
      </c>
      <c r="F33" s="17">
        <v>130.6</v>
      </c>
      <c r="G33" s="17">
        <v>130.6</v>
      </c>
      <c r="J33" s="36" t="s">
        <v>47</v>
      </c>
      <c r="K33" s="36"/>
      <c r="L33" s="39">
        <f>395.5+237.53</f>
        <v>633.03</v>
      </c>
      <c r="M33" s="39"/>
    </row>
    <row r="34" spans="1:13" x14ac:dyDescent="0.3">
      <c r="A34" s="18" t="s">
        <v>48</v>
      </c>
      <c r="B34" s="19" t="s">
        <v>49</v>
      </c>
      <c r="C34" s="17"/>
      <c r="D34" s="17"/>
      <c r="E34" s="17"/>
      <c r="F34" s="17"/>
      <c r="G34" s="17"/>
      <c r="J34" s="36" t="s">
        <v>9</v>
      </c>
      <c r="K34" s="36"/>
      <c r="L34" s="39">
        <f>112.75+198.49+140+130.06</f>
        <v>581.29999999999995</v>
      </c>
      <c r="M34" s="39"/>
    </row>
    <row r="35" spans="1:13" x14ac:dyDescent="0.3">
      <c r="A35" s="18"/>
      <c r="B35" s="19" t="s">
        <v>50</v>
      </c>
      <c r="C35" s="17"/>
      <c r="D35" s="17"/>
      <c r="E35" s="17"/>
      <c r="F35" s="17"/>
      <c r="G35" s="17"/>
      <c r="J35" s="1" t="s">
        <v>48</v>
      </c>
      <c r="K35" s="1" t="s">
        <v>49</v>
      </c>
      <c r="L35" s="39">
        <f>SUM(C34:G34)</f>
        <v>0</v>
      </c>
      <c r="M35" s="39"/>
    </row>
    <row r="36" spans="1:13" x14ac:dyDescent="0.3">
      <c r="A36" s="18"/>
      <c r="B36" s="19" t="s">
        <v>51</v>
      </c>
      <c r="C36" s="17"/>
      <c r="D36" s="17"/>
      <c r="E36" s="17"/>
      <c r="F36" s="17"/>
      <c r="G36" s="17"/>
      <c r="J36" s="1"/>
      <c r="K36" s="1" t="s">
        <v>50</v>
      </c>
      <c r="L36" s="39">
        <f>SUM(C35:G35)</f>
        <v>0</v>
      </c>
      <c r="M36" s="39"/>
    </row>
    <row r="37" spans="1:13" x14ac:dyDescent="0.3">
      <c r="A37" s="18" t="s">
        <v>52</v>
      </c>
      <c r="B37" s="19" t="s">
        <v>53</v>
      </c>
      <c r="C37" s="17">
        <v>1841.42</v>
      </c>
      <c r="D37" s="17">
        <v>417.6</v>
      </c>
      <c r="E37" s="17">
        <f>461.95+469.8</f>
        <v>931.75</v>
      </c>
      <c r="F37" s="17">
        <v>1550.3</v>
      </c>
      <c r="G37" s="17">
        <v>867.54</v>
      </c>
      <c r="J37" s="1"/>
      <c r="K37" s="1" t="s">
        <v>51</v>
      </c>
      <c r="L37" s="39">
        <f>SUM(C36:G36)</f>
        <v>0</v>
      </c>
      <c r="M37" s="39"/>
    </row>
    <row r="38" spans="1:13" x14ac:dyDescent="0.3">
      <c r="A38" s="18"/>
      <c r="B38" s="19" t="s">
        <v>54</v>
      </c>
      <c r="C38" s="17"/>
      <c r="D38" s="17"/>
      <c r="E38" s="17"/>
      <c r="F38" s="17"/>
      <c r="G38" s="17"/>
      <c r="J38" s="1"/>
      <c r="K38" s="1" t="s">
        <v>53</v>
      </c>
      <c r="L38" s="39">
        <v>0</v>
      </c>
      <c r="M38" s="39"/>
    </row>
    <row r="39" spans="1:13" x14ac:dyDescent="0.3">
      <c r="A39" s="18"/>
      <c r="B39" s="19" t="s">
        <v>55</v>
      </c>
      <c r="C39" s="17"/>
      <c r="D39" s="17"/>
      <c r="E39" s="17"/>
      <c r="F39" s="17"/>
      <c r="G39" s="17"/>
      <c r="J39" s="1"/>
      <c r="K39" s="1" t="s">
        <v>54</v>
      </c>
      <c r="L39" s="39">
        <f>SUM(C38:G38)</f>
        <v>0</v>
      </c>
      <c r="M39" s="39"/>
    </row>
    <row r="40" spans="1:13" x14ac:dyDescent="0.3">
      <c r="A40" s="36" t="s">
        <v>56</v>
      </c>
      <c r="B40" s="36"/>
      <c r="C40" s="17">
        <v>100</v>
      </c>
      <c r="D40" s="17">
        <v>60</v>
      </c>
      <c r="E40" s="17">
        <v>60</v>
      </c>
      <c r="F40" s="17">
        <v>60</v>
      </c>
      <c r="G40" s="17">
        <v>30</v>
      </c>
      <c r="J40" s="1"/>
      <c r="K40" s="1" t="s">
        <v>55</v>
      </c>
      <c r="L40" s="39">
        <f>SUM(C39:G39)</f>
        <v>0</v>
      </c>
      <c r="M40" s="39"/>
    </row>
    <row r="41" spans="1:13" x14ac:dyDescent="0.3">
      <c r="A41" s="37" t="s">
        <v>16</v>
      </c>
      <c r="B41" s="37"/>
      <c r="C41" s="20">
        <f>SUM(C32:C40)</f>
        <v>3505.66</v>
      </c>
      <c r="D41" s="20">
        <f t="shared" ref="D41:G41" si="3">SUM(D32:D40)</f>
        <v>759.7</v>
      </c>
      <c r="E41" s="20">
        <f t="shared" si="3"/>
        <v>1273.8499999999999</v>
      </c>
      <c r="F41" s="20">
        <f t="shared" si="3"/>
        <v>1740.8999999999999</v>
      </c>
      <c r="G41" s="20">
        <f t="shared" si="3"/>
        <v>1028.1399999999999</v>
      </c>
      <c r="J41" s="36" t="s">
        <v>56</v>
      </c>
      <c r="K41" s="36"/>
      <c r="L41" s="39">
        <f>SUM(C40:G40)</f>
        <v>310</v>
      </c>
      <c r="M41" s="39"/>
    </row>
    <row r="42" spans="1:13" x14ac:dyDescent="0.3">
      <c r="J42" s="37" t="s">
        <v>16</v>
      </c>
      <c r="K42" s="37"/>
      <c r="L42" s="40">
        <f>SUM(L33:L41)</f>
        <v>1524.33</v>
      </c>
      <c r="M42" s="40"/>
    </row>
    <row r="45" spans="1:13" x14ac:dyDescent="0.3">
      <c r="A45" s="21" t="s">
        <v>61</v>
      </c>
      <c r="B45" s="21"/>
      <c r="J45" s="21" t="s">
        <v>61</v>
      </c>
    </row>
    <row r="46" spans="1:13" x14ac:dyDescent="0.3">
      <c r="A46" s="34" t="s">
        <v>41</v>
      </c>
      <c r="B46" s="34"/>
      <c r="C46" s="34"/>
      <c r="D46" s="34"/>
      <c r="E46" s="34"/>
      <c r="F46" s="34"/>
      <c r="G46" s="34"/>
      <c r="J46" s="34" t="s">
        <v>57</v>
      </c>
      <c r="K46" s="34"/>
      <c r="L46" s="34"/>
      <c r="M46" s="34"/>
    </row>
    <row r="47" spans="1:13" ht="28.8" x14ac:dyDescent="0.3">
      <c r="A47" s="35"/>
      <c r="B47" s="35"/>
      <c r="C47" s="15" t="s">
        <v>42</v>
      </c>
      <c r="D47" s="15" t="s">
        <v>59</v>
      </c>
      <c r="E47" s="15" t="s">
        <v>60</v>
      </c>
      <c r="F47" s="15" t="s">
        <v>45</v>
      </c>
      <c r="G47" s="15" t="s">
        <v>46</v>
      </c>
      <c r="J47" s="35"/>
      <c r="K47" s="35"/>
      <c r="L47" s="38" t="s">
        <v>58</v>
      </c>
      <c r="M47" s="38"/>
    </row>
    <row r="48" spans="1:13" x14ac:dyDescent="0.3">
      <c r="A48" s="36" t="s">
        <v>47</v>
      </c>
      <c r="B48" s="36"/>
      <c r="C48" s="22">
        <f>546.8+544.66</f>
        <v>1091.46</v>
      </c>
      <c r="D48" s="22">
        <v>544.66</v>
      </c>
      <c r="E48" s="22">
        <v>544.66</v>
      </c>
      <c r="F48" s="22">
        <v>544.66</v>
      </c>
      <c r="G48" s="22">
        <v>544.66</v>
      </c>
      <c r="J48" s="36" t="s">
        <v>47</v>
      </c>
      <c r="K48" s="36"/>
      <c r="L48" s="41">
        <f t="shared" ref="L48:L56" si="4">SUM(C48:G48)</f>
        <v>3270.0999999999995</v>
      </c>
      <c r="M48" s="41"/>
    </row>
    <row r="49" spans="1:13" x14ac:dyDescent="0.3">
      <c r="A49" s="36" t="s">
        <v>9</v>
      </c>
      <c r="B49" s="36"/>
      <c r="C49" s="23">
        <v>763.38</v>
      </c>
      <c r="D49" s="23">
        <v>816.22</v>
      </c>
      <c r="E49" s="23">
        <v>629.29999999999995</v>
      </c>
      <c r="F49" s="23">
        <v>868.15</v>
      </c>
      <c r="G49" s="23">
        <v>1004.03</v>
      </c>
      <c r="J49" s="36" t="s">
        <v>9</v>
      </c>
      <c r="K49" s="36"/>
      <c r="L49" s="41">
        <f t="shared" si="4"/>
        <v>4081.08</v>
      </c>
      <c r="M49" s="41"/>
    </row>
    <row r="50" spans="1:13" x14ac:dyDescent="0.3">
      <c r="A50" s="18" t="s">
        <v>48</v>
      </c>
      <c r="B50" s="19" t="s">
        <v>49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J50" s="1" t="s">
        <v>48</v>
      </c>
      <c r="K50" s="1" t="s">
        <v>49</v>
      </c>
      <c r="L50" s="41">
        <f t="shared" si="4"/>
        <v>0</v>
      </c>
      <c r="M50" s="41"/>
    </row>
    <row r="51" spans="1:13" x14ac:dyDescent="0.3">
      <c r="A51" s="18"/>
      <c r="B51" s="19" t="s">
        <v>50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J51" s="1"/>
      <c r="K51" s="1" t="s">
        <v>50</v>
      </c>
      <c r="L51" s="41">
        <f t="shared" si="4"/>
        <v>0</v>
      </c>
      <c r="M51" s="41"/>
    </row>
    <row r="52" spans="1:13" x14ac:dyDescent="0.3">
      <c r="A52" s="18"/>
      <c r="B52" s="19" t="s">
        <v>51</v>
      </c>
      <c r="C52" s="23">
        <v>1656.48</v>
      </c>
      <c r="D52" s="23">
        <v>1148.4000000000001</v>
      </c>
      <c r="E52" s="23">
        <v>1454.64</v>
      </c>
      <c r="F52" s="23">
        <v>1155.3599999999999</v>
      </c>
      <c r="G52" s="23">
        <v>904.8</v>
      </c>
      <c r="J52" s="1"/>
      <c r="K52" s="1" t="s">
        <v>51</v>
      </c>
      <c r="L52" s="41">
        <f t="shared" si="4"/>
        <v>6319.68</v>
      </c>
      <c r="M52" s="41"/>
    </row>
    <row r="53" spans="1:13" x14ac:dyDescent="0.3">
      <c r="A53" s="18"/>
      <c r="B53" s="19" t="s">
        <v>53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J53" s="1"/>
      <c r="K53" s="1" t="s">
        <v>53</v>
      </c>
      <c r="L53" s="41">
        <f t="shared" si="4"/>
        <v>0</v>
      </c>
      <c r="M53" s="41"/>
    </row>
    <row r="54" spans="1:13" x14ac:dyDescent="0.3">
      <c r="A54" s="18"/>
      <c r="B54" s="19" t="s">
        <v>54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J54" s="1"/>
      <c r="K54" s="1" t="s">
        <v>54</v>
      </c>
      <c r="L54" s="41">
        <f t="shared" si="4"/>
        <v>0</v>
      </c>
      <c r="M54" s="41"/>
    </row>
    <row r="55" spans="1:13" x14ac:dyDescent="0.3">
      <c r="A55" s="18"/>
      <c r="B55" s="19" t="s">
        <v>55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J55" s="1"/>
      <c r="K55" s="1" t="s">
        <v>55</v>
      </c>
      <c r="L55" s="41">
        <f t="shared" si="4"/>
        <v>0</v>
      </c>
      <c r="M55" s="41"/>
    </row>
    <row r="56" spans="1:13" x14ac:dyDescent="0.3">
      <c r="A56" s="36" t="s">
        <v>56</v>
      </c>
      <c r="B56" s="36"/>
      <c r="C56" s="23">
        <v>2100</v>
      </c>
      <c r="D56" s="23">
        <v>2400</v>
      </c>
      <c r="E56" s="23">
        <v>2100</v>
      </c>
      <c r="F56" s="23">
        <v>1600</v>
      </c>
      <c r="G56" s="23">
        <v>1700</v>
      </c>
      <c r="J56" s="36" t="s">
        <v>56</v>
      </c>
      <c r="K56" s="36"/>
      <c r="L56" s="41">
        <f t="shared" si="4"/>
        <v>9900</v>
      </c>
      <c r="M56" s="41"/>
    </row>
    <row r="57" spans="1:13" x14ac:dyDescent="0.3">
      <c r="A57" s="37" t="s">
        <v>16</v>
      </c>
      <c r="B57" s="37"/>
      <c r="C57" s="20">
        <f>SUM(C48:C56)</f>
        <v>5611.32</v>
      </c>
      <c r="D57" s="20">
        <f>SUM(D48:D56)</f>
        <v>4909.2800000000007</v>
      </c>
      <c r="E57" s="20">
        <f>SUM(E48:E56)</f>
        <v>4728.6000000000004</v>
      </c>
      <c r="F57" s="20">
        <f>SUM(F48:F56)</f>
        <v>4168.17</v>
      </c>
      <c r="G57" s="20">
        <f>SUM(G48:G56)</f>
        <v>4153.49</v>
      </c>
      <c r="J57" s="37" t="s">
        <v>16</v>
      </c>
      <c r="K57" s="37"/>
      <c r="L57" s="40">
        <f>SUM(L48:L56)</f>
        <v>23570.86</v>
      </c>
      <c r="M57" s="40"/>
    </row>
    <row r="61" spans="1:13" ht="18" x14ac:dyDescent="0.35">
      <c r="A61" s="31" t="s">
        <v>73</v>
      </c>
      <c r="B61" s="21"/>
      <c r="J61" s="31" t="s">
        <v>73</v>
      </c>
      <c r="K61" s="21"/>
    </row>
    <row r="62" spans="1:13" x14ac:dyDescent="0.3">
      <c r="A62" s="34" t="s">
        <v>41</v>
      </c>
      <c r="B62" s="34"/>
      <c r="C62" s="34"/>
      <c r="D62" s="34"/>
      <c r="E62" s="34"/>
      <c r="F62" s="34"/>
      <c r="G62" s="34"/>
      <c r="J62" s="34" t="s">
        <v>57</v>
      </c>
      <c r="K62" s="34"/>
      <c r="L62" s="34"/>
      <c r="M62" s="34"/>
    </row>
    <row r="63" spans="1:13" ht="28.8" x14ac:dyDescent="0.3">
      <c r="A63" s="35"/>
      <c r="B63" s="35"/>
      <c r="C63" s="15" t="s">
        <v>63</v>
      </c>
      <c r="D63" s="15" t="s">
        <v>64</v>
      </c>
      <c r="E63" s="15" t="s">
        <v>65</v>
      </c>
      <c r="F63" s="15" t="s">
        <v>66</v>
      </c>
      <c r="G63" s="15" t="s">
        <v>67</v>
      </c>
      <c r="J63" s="35"/>
      <c r="K63" s="35"/>
      <c r="L63" s="38" t="s">
        <v>58</v>
      </c>
      <c r="M63" s="38"/>
    </row>
    <row r="64" spans="1:13" x14ac:dyDescent="0.3">
      <c r="A64" s="36" t="s">
        <v>47</v>
      </c>
      <c r="B64" s="36"/>
      <c r="C64" s="22">
        <v>164.37</v>
      </c>
      <c r="D64" s="22">
        <v>514.75</v>
      </c>
      <c r="E64" s="22">
        <v>303.91000000000003</v>
      </c>
      <c r="F64" s="22">
        <v>443.45</v>
      </c>
      <c r="G64" s="22">
        <v>0</v>
      </c>
      <c r="J64" s="36" t="s">
        <v>47</v>
      </c>
      <c r="K64" s="36"/>
      <c r="L64" s="41">
        <v>0</v>
      </c>
      <c r="M64" s="41"/>
    </row>
    <row r="65" spans="1:13" x14ac:dyDescent="0.3">
      <c r="A65" s="36" t="s">
        <v>9</v>
      </c>
      <c r="B65" s="36"/>
      <c r="C65" s="23">
        <v>91.75</v>
      </c>
      <c r="D65" s="23">
        <v>183.5</v>
      </c>
      <c r="E65" s="23">
        <v>132.4</v>
      </c>
      <c r="F65" s="23">
        <v>91.75</v>
      </c>
      <c r="G65" s="23">
        <v>0</v>
      </c>
      <c r="J65" s="36" t="s">
        <v>9</v>
      </c>
      <c r="K65" s="36"/>
      <c r="L65" s="41">
        <v>0</v>
      </c>
      <c r="M65" s="41"/>
    </row>
    <row r="66" spans="1:13" x14ac:dyDescent="0.3">
      <c r="A66" s="18" t="s">
        <v>48</v>
      </c>
      <c r="B66" s="19" t="s">
        <v>49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J66" s="1" t="s">
        <v>48</v>
      </c>
      <c r="K66" s="1" t="s">
        <v>49</v>
      </c>
      <c r="L66" s="41">
        <f>SUM(C66:G66)</f>
        <v>0</v>
      </c>
      <c r="M66" s="41"/>
    </row>
    <row r="67" spans="1:13" x14ac:dyDescent="0.3">
      <c r="A67" s="18"/>
      <c r="B67" s="19" t="s">
        <v>50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J67" s="1"/>
      <c r="K67" s="1" t="s">
        <v>50</v>
      </c>
      <c r="L67" s="41">
        <f>SUM(C67:G67)</f>
        <v>0</v>
      </c>
      <c r="M67" s="41"/>
    </row>
    <row r="68" spans="1:13" x14ac:dyDescent="0.3">
      <c r="A68" s="18"/>
      <c r="B68" s="19" t="s">
        <v>51</v>
      </c>
      <c r="C68" s="23">
        <v>375.84</v>
      </c>
      <c r="D68" s="23">
        <v>668.16</v>
      </c>
      <c r="E68" s="23">
        <v>668.16</v>
      </c>
      <c r="F68" s="23">
        <v>375.84</v>
      </c>
      <c r="G68" s="23">
        <v>0</v>
      </c>
      <c r="J68" s="1"/>
      <c r="K68" s="1" t="s">
        <v>51</v>
      </c>
      <c r="L68" s="41">
        <v>0</v>
      </c>
      <c r="M68" s="41"/>
    </row>
    <row r="69" spans="1:13" x14ac:dyDescent="0.3">
      <c r="A69" s="18"/>
      <c r="B69" s="19" t="s">
        <v>53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J69" s="1"/>
      <c r="K69" s="1" t="s">
        <v>53</v>
      </c>
      <c r="L69" s="41">
        <f>SUM(C69:G69)</f>
        <v>0</v>
      </c>
      <c r="M69" s="41"/>
    </row>
    <row r="70" spans="1:13" x14ac:dyDescent="0.3">
      <c r="A70" s="18"/>
      <c r="B70" s="19" t="s">
        <v>54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J70" s="1"/>
      <c r="K70" s="1" t="s">
        <v>54</v>
      </c>
      <c r="L70" s="41">
        <f>SUM(C70:G70)</f>
        <v>0</v>
      </c>
      <c r="M70" s="41"/>
    </row>
    <row r="71" spans="1:13" x14ac:dyDescent="0.3">
      <c r="A71" s="18"/>
      <c r="B71" s="19" t="s">
        <v>55</v>
      </c>
      <c r="C71" s="22">
        <v>20</v>
      </c>
      <c r="D71" s="22">
        <v>40</v>
      </c>
      <c r="E71" s="22">
        <v>30</v>
      </c>
      <c r="F71" s="22">
        <v>20</v>
      </c>
      <c r="G71" s="22">
        <v>0</v>
      </c>
      <c r="J71" s="1"/>
      <c r="K71" s="1" t="s">
        <v>55</v>
      </c>
      <c r="L71" s="41">
        <v>0</v>
      </c>
      <c r="M71" s="41"/>
    </row>
    <row r="72" spans="1:13" x14ac:dyDescent="0.3">
      <c r="A72" s="36" t="s">
        <v>56</v>
      </c>
      <c r="B72" s="36"/>
      <c r="C72" s="23">
        <v>2000</v>
      </c>
      <c r="D72" s="23">
        <v>2800</v>
      </c>
      <c r="E72" s="23">
        <v>1800</v>
      </c>
      <c r="F72" s="23">
        <v>0</v>
      </c>
      <c r="G72" s="23">
        <v>900</v>
      </c>
      <c r="J72" s="36" t="s">
        <v>56</v>
      </c>
      <c r="K72" s="36"/>
      <c r="L72" s="41">
        <v>0</v>
      </c>
      <c r="M72" s="41"/>
    </row>
    <row r="73" spans="1:13" x14ac:dyDescent="0.3">
      <c r="A73" s="37" t="s">
        <v>16</v>
      </c>
      <c r="B73" s="37"/>
      <c r="C73" s="20">
        <f>SUM(C64:C72)</f>
        <v>2651.96</v>
      </c>
      <c r="D73" s="20">
        <f>SUM(D64:D72)</f>
        <v>4206.41</v>
      </c>
      <c r="E73" s="20">
        <f>SUM(E64:E72)</f>
        <v>2934.4700000000003</v>
      </c>
      <c r="F73" s="20">
        <f>SUM(F64:F72)</f>
        <v>931.04</v>
      </c>
      <c r="G73" s="20">
        <f>SUM(G64:G72)</f>
        <v>900</v>
      </c>
      <c r="J73" s="37" t="s">
        <v>16</v>
      </c>
      <c r="K73" s="37"/>
      <c r="L73" s="40">
        <f>SUM(L64:L72)</f>
        <v>0</v>
      </c>
      <c r="M73" s="40"/>
    </row>
    <row r="104" spans="5:7" x14ac:dyDescent="0.3">
      <c r="E104" s="21"/>
      <c r="F104" s="21"/>
      <c r="G104" s="21"/>
    </row>
  </sheetData>
  <mergeCells count="70">
    <mergeCell ref="A72:B72"/>
    <mergeCell ref="A73:B73"/>
    <mergeCell ref="J65:K65"/>
    <mergeCell ref="L65:M65"/>
    <mergeCell ref="L66:M66"/>
    <mergeCell ref="J73:K73"/>
    <mergeCell ref="L73:M73"/>
    <mergeCell ref="L68:M68"/>
    <mergeCell ref="L69:M69"/>
    <mergeCell ref="L70:M70"/>
    <mergeCell ref="L71:M71"/>
    <mergeCell ref="J72:K72"/>
    <mergeCell ref="L72:M72"/>
    <mergeCell ref="L63:M63"/>
    <mergeCell ref="J64:K64"/>
    <mergeCell ref="L64:M64"/>
    <mergeCell ref="L67:M67"/>
    <mergeCell ref="A64:B64"/>
    <mergeCell ref="A65:B65"/>
    <mergeCell ref="A63:B63"/>
    <mergeCell ref="L50:M50"/>
    <mergeCell ref="L51:M51"/>
    <mergeCell ref="L52:M52"/>
    <mergeCell ref="L53:M53"/>
    <mergeCell ref="L54:M54"/>
    <mergeCell ref="L55:M55"/>
    <mergeCell ref="J56:K56"/>
    <mergeCell ref="L56:M56"/>
    <mergeCell ref="J57:K57"/>
    <mergeCell ref="L57:M57"/>
    <mergeCell ref="A62:G62"/>
    <mergeCell ref="A56:B56"/>
    <mergeCell ref="A57:B57"/>
    <mergeCell ref="J62:M62"/>
    <mergeCell ref="J63:K63"/>
    <mergeCell ref="J49:K49"/>
    <mergeCell ref="L49:M49"/>
    <mergeCell ref="A46:G46"/>
    <mergeCell ref="A47:B47"/>
    <mergeCell ref="A48:B48"/>
    <mergeCell ref="A49:B49"/>
    <mergeCell ref="J46:M46"/>
    <mergeCell ref="J47:K47"/>
    <mergeCell ref="L47:M47"/>
    <mergeCell ref="J48:K48"/>
    <mergeCell ref="L48:M48"/>
    <mergeCell ref="L42:M42"/>
    <mergeCell ref="J32:K32"/>
    <mergeCell ref="J33:K33"/>
    <mergeCell ref="J34:K34"/>
    <mergeCell ref="J41:K41"/>
    <mergeCell ref="J42:K42"/>
    <mergeCell ref="L38:M38"/>
    <mergeCell ref="A41:B41"/>
    <mergeCell ref="J30:M30"/>
    <mergeCell ref="L32:M32"/>
    <mergeCell ref="L33:M33"/>
    <mergeCell ref="L34:M34"/>
    <mergeCell ref="L35:M35"/>
    <mergeCell ref="L36:M36"/>
    <mergeCell ref="L37:M37"/>
    <mergeCell ref="A40:B40"/>
    <mergeCell ref="L39:M39"/>
    <mergeCell ref="L40:M40"/>
    <mergeCell ref="L41:M41"/>
    <mergeCell ref="A1:N1"/>
    <mergeCell ref="A30:G30"/>
    <mergeCell ref="A31:B31"/>
    <mergeCell ref="A32:B32"/>
    <mergeCell ref="A33:B33"/>
  </mergeCells>
  <pageMargins left="0.11811023622047245" right="0.31496062992125984" top="0.74803149606299213" bottom="0.74803149606299213" header="0.11811023622047245" footer="0.11811023622047245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B3794FCADB64B8123433144D4A9F9" ma:contentTypeVersion="5" ma:contentTypeDescription="Create a new document." ma:contentTypeScope="" ma:versionID="48c13a2aeb65472e6c6d24c9f8a7f413">
  <xsd:schema xmlns:xsd="http://www.w3.org/2001/XMLSchema" xmlns:xs="http://www.w3.org/2001/XMLSchema" xmlns:p="http://schemas.microsoft.com/office/2006/metadata/properties" xmlns:ns2="cab022a6-1519-402b-8b88-9afabee6ea03" targetNamespace="http://schemas.microsoft.com/office/2006/metadata/properties" ma:root="true" ma:fieldsID="ec399970a8c19902b807c8ccfb003cd9" ns2:_="">
    <xsd:import namespace="cab022a6-1519-402b-8b88-9afabee6ea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022a6-1519-402b-8b88-9afabee6e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7AB864-34E4-4807-A37B-25BFFD50ED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19AF76-0A35-4FE8-82A1-5C9F20614B1D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cab022a6-1519-402b-8b88-9afabee6ea03"/>
  </ds:schemaRefs>
</ds:datastoreItem>
</file>

<file path=customXml/itemProps3.xml><?xml version="1.0" encoding="utf-8"?>
<ds:datastoreItem xmlns:ds="http://schemas.openxmlformats.org/officeDocument/2006/customXml" ds:itemID="{695FA457-95C5-4710-B6BF-BDFDA7EEB9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b022a6-1519-402b-8b88-9afabee6e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Anishinaabe Abinoojii Family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Johnson</dc:creator>
  <cp:lastModifiedBy>Kreynar</cp:lastModifiedBy>
  <cp:lastPrinted>2018-08-02T21:01:21Z</cp:lastPrinted>
  <dcterms:created xsi:type="dcterms:W3CDTF">2018-08-02T20:41:46Z</dcterms:created>
  <dcterms:modified xsi:type="dcterms:W3CDTF">2018-08-16T14:21:02Z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0x0101000DEB3794FCADB64B8123433144D4A9F9</vt:lpwstr>
  </property>
</Properties>
</file>